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0">'Decont PNS'!$A$1:$I$46</definedName>
    <definedName name="_xlnm.Print_Area" localSheetId="1">'PARA+RAD+LEUC'!$A$1:$K$28</definedName>
  </definedNames>
  <calcPr fullCalcOnLoad="1"/>
</workbook>
</file>

<file path=xl/sharedStrings.xml><?xml version="1.0" encoding="utf-8"?>
<sst xmlns="http://schemas.openxmlformats.org/spreadsheetml/2006/main" count="279" uniqueCount="119">
  <si>
    <t>Cod tip decont</t>
  </si>
  <si>
    <t>Descriere</t>
  </si>
  <si>
    <t>Cod partener</t>
  </si>
  <si>
    <t>Nume partener</t>
  </si>
  <si>
    <t>Nr. contract</t>
  </si>
  <si>
    <t>An contract</t>
  </si>
  <si>
    <t>NHPSINDROM_IMUP_MED</t>
  </si>
  <si>
    <t>Decont medicamente pentru Sindrom de imunodeficienta primara</t>
  </si>
  <si>
    <t>IS01</t>
  </si>
  <si>
    <t>SPITALUL CLINIC JUDETEAN DE URGENTA SF. SPIRIDON IASI</t>
  </si>
  <si>
    <t>2022</t>
  </si>
  <si>
    <t>NHP</t>
  </si>
  <si>
    <t>NHPPURP_TR_IM_CR_MED</t>
  </si>
  <si>
    <t>Decont medicamente pentru Purpura trombocitopenica imuna cronica la adultii splenectomizati si nesplenectomizati</t>
  </si>
  <si>
    <t>NHPH_EPIB_MAT</t>
  </si>
  <si>
    <t>Decont materiale sanitare pentru Epidermoliza buloasa</t>
  </si>
  <si>
    <t>NHPBR_SPT_CV_MED</t>
  </si>
  <si>
    <t>Decont medicamente Boli rare - incluse conditionat tratament spitalicesc(6.27)</t>
  </si>
  <si>
    <t>NHPPOLI_AMIL_MED</t>
  </si>
  <si>
    <t>Decont medicamente - 6.5.3 Amiloidoza cu transtiretina</t>
  </si>
  <si>
    <t>NHPDTAIP_RI_MAT</t>
  </si>
  <si>
    <t>Decont materiale sanitare pentru radiologie interventionala</t>
  </si>
  <si>
    <t>NHPORTO_MAT</t>
  </si>
  <si>
    <t>Decont materiale sanitare pentru programul national de ortopedie</t>
  </si>
  <si>
    <t>NHPHEMO_MED</t>
  </si>
  <si>
    <t>Decont medicamente pentru programul national de hemofilie, talasemie si alte boli rare</t>
  </si>
  <si>
    <t>NHPCARDIO_MAT</t>
  </si>
  <si>
    <t>Decont materiale sanitare pentru programul national de boli cardiovasculare</t>
  </si>
  <si>
    <t>IS02</t>
  </si>
  <si>
    <t>SPITALUL CLINIC DE URGENTA PENTRU COPII "SF.MARIA" IASI</t>
  </si>
  <si>
    <t>NHPPONCO_MED</t>
  </si>
  <si>
    <t>Decont medicamente pentru programul national de oncologie</t>
  </si>
  <si>
    <t>NHPDIABET_MAT</t>
  </si>
  <si>
    <t>Decont materiale sanitare pentru programul national de diabet zaharat</t>
  </si>
  <si>
    <t>IS03</t>
  </si>
  <si>
    <t>INSTITUTUL DE BOLI CARDIOVASCULARE "PROF.DR. G.I.M. GEORGESCU" IASI</t>
  </si>
  <si>
    <t>NHPH_FABRY_MED</t>
  </si>
  <si>
    <t>Decont medicamente pentru Boala Fabry</t>
  </si>
  <si>
    <t>IS04</t>
  </si>
  <si>
    <t>SPITALUL CLINIC  DR.C.I.PARHON IASI</t>
  </si>
  <si>
    <t>NHPH_POMPE_MED</t>
  </si>
  <si>
    <t>Decont medicamente pentru Boala Pompe</t>
  </si>
  <si>
    <t>NHPSCLER_TUB_MED</t>
  </si>
  <si>
    <t>Decont medicamente pentru scleroza tuberoasa</t>
  </si>
  <si>
    <t>IS11</t>
  </si>
  <si>
    <t>SP. CL. URGENTA  "PROF. DR. N. OBLU" IASI</t>
  </si>
  <si>
    <t>1700</t>
  </si>
  <si>
    <t>NHPNEURO_DI_MED</t>
  </si>
  <si>
    <t>Decont medicamente pentru boli neurologice degenerative/inflamatorii</t>
  </si>
  <si>
    <t>IS12</t>
  </si>
  <si>
    <t>SPITALUL CLINIC DE RECUPERARE IASI</t>
  </si>
  <si>
    <t>NHPSURDO_MAT</t>
  </si>
  <si>
    <t>Decont materiale sanitare pentru subprogramul de tratament al surditatii congenitale prin implant cohlear si proteze auditive</t>
  </si>
  <si>
    <t>NHPNEURO_MED</t>
  </si>
  <si>
    <t>Decont medicamente pentru subprogramul de tratament al sclerozei multiple</t>
  </si>
  <si>
    <t>IS14</t>
  </si>
  <si>
    <t>SPITALUL MUNICIPAL DE URGENTA PASCANI</t>
  </si>
  <si>
    <t>IS32</t>
  </si>
  <si>
    <t>CENTRUL DE ONCOLOGIE EUROCLINIC SRL</t>
  </si>
  <si>
    <t>IS36</t>
  </si>
  <si>
    <t>INSTITUTUL REGIONAL DE ONCOLOGIE IASI</t>
  </si>
  <si>
    <t>2707</t>
  </si>
  <si>
    <t>IS48</t>
  </si>
  <si>
    <t>MNT HEALTHCARE EUROPE SRL</t>
  </si>
  <si>
    <t>MEDICAMENTE PNS</t>
  </si>
  <si>
    <t>MATERIALE SANITARE PNS</t>
  </si>
  <si>
    <t>DECONT FEBRUARIE 2023</t>
  </si>
  <si>
    <t>UCRAINA FEBRUARIE 2023</t>
  </si>
  <si>
    <t>ACT.CURENTA FEBRUARIE 2023</t>
  </si>
  <si>
    <t>mii lei</t>
  </si>
  <si>
    <t>DECONT MARTIE 2023</t>
  </si>
  <si>
    <t>UCRAINA MARTIE 2023</t>
  </si>
  <si>
    <t>ACT.CURENTA MARTIE 2023</t>
  </si>
  <si>
    <t>TOTAL DECONT/PNS  MARTIE 2023</t>
  </si>
  <si>
    <t>NHPPONCO_MED_COST VOLUM</t>
  </si>
  <si>
    <t>NHPNEURO_MED_COST VOLUM</t>
  </si>
  <si>
    <t>RADIOTERAPIE</t>
  </si>
  <si>
    <t>Tip decont</t>
  </si>
  <si>
    <t>Partner code</t>
  </si>
  <si>
    <t>Partner name</t>
  </si>
  <si>
    <t>Descriere tip decont</t>
  </si>
  <si>
    <t>Cod categorie partener</t>
  </si>
  <si>
    <t>Valoare (mii lei)</t>
  </si>
  <si>
    <t>NHP_SRV_RDT</t>
  </si>
  <si>
    <t>SPITALUL CLINIC JUDETEAN DE URGENTA "SF. SPIRIDON"</t>
  </si>
  <si>
    <t>Decont servicii radioterapie in cadrul subprogramului de radioterapie a bolnavilor cu afectiuni oncologice</t>
  </si>
  <si>
    <t>3406</t>
  </si>
  <si>
    <t>2017</t>
  </si>
  <si>
    <t>3404</t>
  </si>
  <si>
    <t xml:space="preserve">TOTAL </t>
  </si>
  <si>
    <t>LEUCEMII+GAMA KNIFE</t>
  </si>
  <si>
    <t>NHP_SRV_ONCOLA</t>
  </si>
  <si>
    <t>Decont servicii pentru diagnosticul initial si de certitudine al leucemiilor acute</t>
  </si>
  <si>
    <t>NHP_SRV_GK</t>
  </si>
  <si>
    <t>Decont servicii prin tratament Gamma-Knife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</si>
  <si>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</si>
  <si>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</si>
  <si>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</si>
  <si>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</si>
  <si>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</si>
  <si>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</si>
  <si>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</si>
  <si>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</si>
  <si>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PARA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</si>
  <si>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</si>
  <si>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</si>
  <si>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</si>
  <si>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</si>
  <si>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</si>
  <si>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</si>
  <si>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</si>
  <si>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T06</t>
  </si>
  <si>
    <t>SPITAL CF IASI</t>
  </si>
  <si>
    <t>3589</t>
  </si>
  <si>
    <t>SPITAL MUNICIPAL PASCANI</t>
  </si>
  <si>
    <t>NHPSHU_HPN_MED</t>
  </si>
  <si>
    <t>Decont medicamente SHU_HPN</t>
  </si>
  <si>
    <t>TOTAL</t>
  </si>
  <si>
    <t>DECONTURI PNS MARTIE 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</si>
</sst>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b/>
      <sz val="9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4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55" applyFont="1">
      <alignment/>
      <protection/>
    </xf>
    <xf numFmtId="17" fontId="4" fillId="0" borderId="0" xfId="55" applyNumberFormat="1" applyFont="1" applyBorder="1">
      <alignment/>
      <protection/>
    </xf>
    <xf numFmtId="0" fontId="4" fillId="0" borderId="0" xfId="55" applyFont="1">
      <alignment/>
      <protection/>
    </xf>
    <xf numFmtId="0" fontId="42" fillId="0" borderId="0" xfId="55" applyFont="1">
      <alignment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33" borderId="14" xfId="55" applyFont="1" applyFill="1" applyBorder="1" applyAlignment="1">
      <alignment horizontal="center" wrapText="1"/>
      <protection/>
    </xf>
    <xf numFmtId="0" fontId="5" fillId="33" borderId="13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4" fillId="34" borderId="11" xfId="55" applyFont="1" applyFill="1" applyBorder="1" applyAlignment="1">
      <alignment horizontal="center" wrapText="1"/>
      <protection/>
    </xf>
    <xf numFmtId="0" fontId="42" fillId="0" borderId="0" xfId="55" applyFont="1" applyAlignment="1">
      <alignment wrapText="1"/>
      <protection/>
    </xf>
    <xf numFmtId="0" fontId="3" fillId="0" borderId="0" xfId="55" applyFont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14" xfId="55" applyFont="1" applyBorder="1" applyAlignment="1">
      <alignment wrapText="1"/>
      <protection/>
    </xf>
    <xf numFmtId="0" fontId="3" fillId="0" borderId="11" xfId="55" applyFont="1" applyBorder="1" applyAlignment="1">
      <alignment horizontal="right" wrapText="1"/>
      <protection/>
    </xf>
    <xf numFmtId="0" fontId="3" fillId="0" borderId="15" xfId="55" applyFont="1" applyBorder="1" applyAlignment="1">
      <alignment horizontal="right" wrapText="1"/>
      <protection/>
    </xf>
    <xf numFmtId="0" fontId="3" fillId="0" borderId="16" xfId="55" applyFont="1" applyBorder="1" applyAlignment="1">
      <alignment wrapText="1"/>
      <protection/>
    </xf>
    <xf numFmtId="4" fontId="3" fillId="0" borderId="16" xfId="55" applyNumberFormat="1" applyFont="1" applyBorder="1" applyAlignment="1">
      <alignment horizontal="right" wrapText="1"/>
      <protection/>
    </xf>
    <xf numFmtId="4" fontId="3" fillId="0" borderId="0" xfId="55" applyNumberFormat="1" applyFont="1" applyBorder="1" applyAlignment="1">
      <alignment horizontal="right" wrapText="1"/>
      <protection/>
    </xf>
    <xf numFmtId="2" fontId="3" fillId="0" borderId="11" xfId="55" applyNumberFormat="1" applyFont="1" applyBorder="1" applyAlignment="1">
      <alignment wrapText="1"/>
      <protection/>
    </xf>
    <xf numFmtId="0" fontId="3" fillId="0" borderId="13" xfId="55" applyFont="1" applyBorder="1" applyAlignment="1">
      <alignment wrapText="1"/>
      <protection/>
    </xf>
    <xf numFmtId="0" fontId="3" fillId="0" borderId="11" xfId="55" applyFont="1" applyBorder="1" applyAlignment="1">
      <alignment wrapText="1"/>
      <protection/>
    </xf>
    <xf numFmtId="0" fontId="3" fillId="0" borderId="17" xfId="55" applyFont="1" applyBorder="1" applyAlignment="1">
      <alignment wrapText="1"/>
      <protection/>
    </xf>
    <xf numFmtId="4" fontId="3" fillId="35" borderId="11" xfId="55" applyNumberFormat="1" applyFont="1" applyFill="1" applyBorder="1" applyAlignment="1">
      <alignment horizontal="right" wrapText="1"/>
      <protection/>
    </xf>
    <xf numFmtId="164" fontId="4" fillId="0" borderId="11" xfId="55" applyNumberFormat="1" applyFont="1" applyBorder="1" applyAlignment="1">
      <alignment wrapText="1"/>
      <protection/>
    </xf>
    <xf numFmtId="4" fontId="42" fillId="0" borderId="0" xfId="55" applyNumberFormat="1" applyFont="1" applyAlignment="1">
      <alignment wrapText="1"/>
      <protection/>
    </xf>
    <xf numFmtId="0" fontId="43" fillId="0" borderId="0" xfId="55" applyFont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4" fontId="3" fillId="0" borderId="11" xfId="55" applyNumberFormat="1" applyFont="1" applyBorder="1" applyAlignment="1">
      <alignment horizontal="right" wrapText="1"/>
      <protection/>
    </xf>
    <xf numFmtId="0" fontId="4" fillId="0" borderId="11" xfId="55" applyFont="1" applyBorder="1">
      <alignment/>
      <protection/>
    </xf>
    <xf numFmtId="0" fontId="4" fillId="0" borderId="11" xfId="55" applyFont="1" applyBorder="1" applyAlignment="1">
      <alignment horizontal="right"/>
      <protection/>
    </xf>
    <xf numFmtId="4" fontId="4" fillId="0" borderId="11" xfId="55" applyNumberFormat="1" applyFont="1" applyBorder="1">
      <alignment/>
      <protection/>
    </xf>
    <xf numFmtId="165" fontId="4" fillId="0" borderId="11" xfId="55" applyNumberFormat="1" applyFont="1" applyBorder="1">
      <alignment/>
      <protection/>
    </xf>
    <xf numFmtId="4" fontId="44" fillId="0" borderId="0" xfId="55" applyNumberFormat="1" applyFont="1">
      <alignment/>
      <protection/>
    </xf>
    <xf numFmtId="0" fontId="3" fillId="0" borderId="0" xfId="55" applyFont="1" applyBorder="1" applyAlignment="1">
      <alignment horizontal="right"/>
      <protection/>
    </xf>
    <xf numFmtId="4" fontId="3" fillId="0" borderId="0" xfId="55" applyNumberFormat="1" applyFont="1">
      <alignment/>
      <protection/>
    </xf>
    <xf numFmtId="0" fontId="2" fillId="34" borderId="16" xfId="55" applyFont="1" applyFill="1" applyBorder="1" applyAlignment="1">
      <alignment horizontal="center" wrapText="1"/>
      <protection/>
    </xf>
    <xf numFmtId="0" fontId="2" fillId="34" borderId="18" xfId="55" applyFont="1" applyFill="1" applyBorder="1" applyAlignment="1">
      <alignment horizontal="center" wrapText="1"/>
      <protection/>
    </xf>
    <xf numFmtId="0" fontId="4" fillId="34" borderId="18" xfId="55" applyFont="1" applyFill="1" applyBorder="1" applyAlignment="1">
      <alignment horizontal="center" wrapText="1"/>
      <protection/>
    </xf>
    <xf numFmtId="0" fontId="3" fillId="0" borderId="11" xfId="55" applyFont="1" applyBorder="1">
      <alignment/>
      <protection/>
    </xf>
    <xf numFmtId="4" fontId="3" fillId="0" borderId="11" xfId="55" applyNumberFormat="1" applyFont="1" applyBorder="1" applyAlignment="1">
      <alignment/>
      <protection/>
    </xf>
    <xf numFmtId="4" fontId="3" fillId="0" borderId="11" xfId="55" applyNumberFormat="1" applyFont="1" applyBorder="1">
      <alignment/>
      <protection/>
    </xf>
    <xf numFmtId="165" fontId="3" fillId="0" borderId="0" xfId="55" applyNumberFormat="1" applyFont="1">
      <alignment/>
      <protection/>
    </xf>
    <xf numFmtId="166" fontId="4" fillId="0" borderId="11" xfId="55" applyNumberFormat="1" applyFont="1" applyBorder="1" applyAlignment="1">
      <alignment wrapText="1"/>
      <protection/>
    </xf>
    <xf numFmtId="0" fontId="4" fillId="0" borderId="19" xfId="55" applyFont="1" applyBorder="1">
      <alignment/>
      <protection/>
    </xf>
    <xf numFmtId="4" fontId="4" fillId="0" borderId="11" xfId="55" applyNumberFormat="1" applyFont="1" applyBorder="1" applyAlignment="1">
      <alignment horizontal="right"/>
      <protection/>
    </xf>
    <xf numFmtId="166" fontId="4" fillId="0" borderId="11" xfId="55" applyNumberFormat="1" applyFont="1" applyBorder="1" applyAlignment="1">
      <alignment horizontal="right"/>
      <protection/>
    </xf>
    <xf numFmtId="0" fontId="44" fillId="0" borderId="0" xfId="55" applyFont="1">
      <alignment/>
      <protection/>
    </xf>
    <xf numFmtId="0" fontId="3" fillId="0" borderId="0" xfId="55" applyFont="1" applyBorder="1">
      <alignment/>
      <protection/>
    </xf>
    <xf numFmtId="4" fontId="3" fillId="0" borderId="0" xfId="55" applyNumberFormat="1" applyFont="1" applyBorder="1" applyAlignment="1">
      <alignment horizontal="right"/>
      <protection/>
    </xf>
    <xf numFmtId="166" fontId="4" fillId="0" borderId="0" xfId="55" applyNumberFormat="1" applyFont="1">
      <alignment/>
      <protection/>
    </xf>
    <xf numFmtId="0" fontId="3" fillId="0" borderId="20" xfId="55" applyFont="1" applyBorder="1">
      <alignment/>
      <protection/>
    </xf>
    <xf numFmtId="0" fontId="4" fillId="0" borderId="0" xfId="55" applyFont="1" applyBorder="1">
      <alignment/>
      <protection/>
    </xf>
    <xf numFmtId="166" fontId="4" fillId="34" borderId="11" xfId="55" applyNumberFormat="1" applyFont="1" applyFill="1" applyBorder="1" applyAlignment="1">
      <alignment horizontal="center" wrapText="1"/>
      <protection/>
    </xf>
    <xf numFmtId="0" fontId="3" fillId="0" borderId="11" xfId="55" applyFont="1" applyBorder="1" applyAlignment="1">
      <alignment horizontal="left" wrapText="1"/>
      <protection/>
    </xf>
    <xf numFmtId="0" fontId="0" fillId="0" borderId="16" xfId="0" applyBorder="1" applyAlignment="1">
      <alignment wrapText="1"/>
    </xf>
    <xf numFmtId="4" fontId="0" fillId="0" borderId="18" xfId="0" applyNumberForma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G13" sqref="G13:G14"/>
    </sheetView>
  </sheetViews>
  <sheetFormatPr defaultColWidth="9.140625" defaultRowHeight="12.75" outlineLevelCol="1"/>
  <cols>
    <col min="2" max="2" width="39.140625" style="0" customWidth="1"/>
    <col min="3" max="3" width="25.140625" style="0" customWidth="1"/>
    <col min="4" max="4" width="34.28125" style="0" customWidth="1"/>
    <col min="5" max="5" width="13.7109375" style="0" hidden="1" customWidth="1" outlineLevel="1"/>
    <col min="6" max="6" width="12.28125" style="8" hidden="1" customWidth="1" outlineLevel="1"/>
    <col min="7" max="7" width="13.8515625" style="3" customWidth="1" collapsed="1"/>
    <col min="8" max="8" width="13.28125" style="3" customWidth="1"/>
    <col min="9" max="9" width="12.28125" style="3" customWidth="1"/>
  </cols>
  <sheetData>
    <row r="1" ht="34.5" customHeight="1"/>
    <row r="2" ht="12.75">
      <c r="A2" s="73" t="s">
        <v>118</v>
      </c>
    </row>
    <row r="4" ht="12.75">
      <c r="A4" s="73" t="s">
        <v>64</v>
      </c>
    </row>
    <row r="5" spans="1:9" s="2" customFormat="1" ht="38.25">
      <c r="A5" s="1" t="s">
        <v>2</v>
      </c>
      <c r="B5" s="1" t="s">
        <v>3</v>
      </c>
      <c r="C5" s="1" t="s">
        <v>0</v>
      </c>
      <c r="D5" s="1" t="s">
        <v>1</v>
      </c>
      <c r="E5" s="9" t="s">
        <v>70</v>
      </c>
      <c r="F5" s="10" t="s">
        <v>71</v>
      </c>
      <c r="G5" s="11" t="s">
        <v>72</v>
      </c>
      <c r="H5" s="11" t="s">
        <v>73</v>
      </c>
      <c r="I5" s="11" t="s">
        <v>69</v>
      </c>
    </row>
    <row r="6" spans="1:9" s="2" customFormat="1" ht="23.25" customHeight="1">
      <c r="A6" s="13" t="s">
        <v>8</v>
      </c>
      <c r="B6" s="13" t="s">
        <v>9</v>
      </c>
      <c r="C6" s="13" t="s">
        <v>6</v>
      </c>
      <c r="D6" s="14" t="s">
        <v>7</v>
      </c>
      <c r="E6" s="5">
        <v>63450.62</v>
      </c>
      <c r="F6" s="6"/>
      <c r="G6" s="6">
        <f>E6-F6</f>
        <v>63450.62</v>
      </c>
      <c r="H6" s="6">
        <f>G6+G7+G8+G9+G10+G11+G12+G13+G14</f>
        <v>2464079.9200000004</v>
      </c>
      <c r="I6" s="7">
        <f>H6/1000</f>
        <v>2464.0799200000006</v>
      </c>
    </row>
    <row r="7" spans="1:9" s="2" customFormat="1" ht="23.25" customHeight="1">
      <c r="A7" s="13" t="s">
        <v>8</v>
      </c>
      <c r="B7" s="13" t="s">
        <v>9</v>
      </c>
      <c r="C7" s="13" t="s">
        <v>12</v>
      </c>
      <c r="D7" s="14" t="s">
        <v>13</v>
      </c>
      <c r="E7" s="5">
        <v>7767.34</v>
      </c>
      <c r="F7" s="6"/>
      <c r="G7" s="6">
        <f aca="true" t="shared" si="0" ref="G7:G27">E7-F7</f>
        <v>7767.34</v>
      </c>
      <c r="H7" s="4"/>
      <c r="I7" s="7"/>
    </row>
    <row r="8" spans="1:9" s="2" customFormat="1" ht="23.25" customHeight="1">
      <c r="A8" s="13" t="s">
        <v>8</v>
      </c>
      <c r="B8" s="13" t="s">
        <v>9</v>
      </c>
      <c r="C8" s="13" t="s">
        <v>18</v>
      </c>
      <c r="D8" s="14" t="s">
        <v>19</v>
      </c>
      <c r="E8" s="5">
        <v>930135.15</v>
      </c>
      <c r="F8" s="6"/>
      <c r="G8" s="6">
        <f t="shared" si="0"/>
        <v>930135.15</v>
      </c>
      <c r="H8" s="4"/>
      <c r="I8" s="7"/>
    </row>
    <row r="9" spans="1:9" s="2" customFormat="1" ht="23.25" customHeight="1">
      <c r="A9" s="13" t="s">
        <v>38</v>
      </c>
      <c r="B9" s="13" t="s">
        <v>39</v>
      </c>
      <c r="C9" s="13" t="s">
        <v>36</v>
      </c>
      <c r="D9" s="14" t="s">
        <v>37</v>
      </c>
      <c r="E9" s="5">
        <v>107134.94</v>
      </c>
      <c r="F9" s="6"/>
      <c r="G9" s="6">
        <f t="shared" si="0"/>
        <v>107134.94</v>
      </c>
      <c r="H9" s="4"/>
      <c r="I9" s="7"/>
    </row>
    <row r="10" spans="1:9" s="2" customFormat="1" ht="23.25" customHeight="1">
      <c r="A10" s="13" t="s">
        <v>38</v>
      </c>
      <c r="B10" s="13" t="s">
        <v>39</v>
      </c>
      <c r="C10" s="13" t="s">
        <v>40</v>
      </c>
      <c r="D10" s="14" t="s">
        <v>41</v>
      </c>
      <c r="E10" s="5">
        <v>122771.13</v>
      </c>
      <c r="F10" s="6"/>
      <c r="G10" s="6">
        <f t="shared" si="0"/>
        <v>122771.13</v>
      </c>
      <c r="H10" s="4"/>
      <c r="I10" s="7"/>
    </row>
    <row r="11" spans="1:9" s="2" customFormat="1" ht="23.25" customHeight="1">
      <c r="A11" s="13" t="s">
        <v>38</v>
      </c>
      <c r="B11" s="13" t="s">
        <v>39</v>
      </c>
      <c r="C11" s="13" t="s">
        <v>42</v>
      </c>
      <c r="D11" s="14" t="s">
        <v>43</v>
      </c>
      <c r="E11" s="5">
        <v>147854.04</v>
      </c>
      <c r="F11" s="6"/>
      <c r="G11" s="6">
        <f t="shared" si="0"/>
        <v>147854.04</v>
      </c>
      <c r="H11" s="4"/>
      <c r="I11" s="7"/>
    </row>
    <row r="12" spans="1:9" s="2" customFormat="1" ht="23.25" customHeight="1">
      <c r="A12" s="13" t="s">
        <v>49</v>
      </c>
      <c r="B12" s="13" t="s">
        <v>50</v>
      </c>
      <c r="C12" s="13" t="s">
        <v>47</v>
      </c>
      <c r="D12" s="14" t="s">
        <v>48</v>
      </c>
      <c r="E12" s="5">
        <v>27859.96</v>
      </c>
      <c r="F12" s="6"/>
      <c r="G12" s="6">
        <f t="shared" si="0"/>
        <v>27859.96</v>
      </c>
      <c r="H12" s="4"/>
      <c r="I12" s="7"/>
    </row>
    <row r="13" spans="1:9" s="2" customFormat="1" ht="23.25" customHeight="1">
      <c r="A13" s="4" t="s">
        <v>8</v>
      </c>
      <c r="B13" s="4" t="s">
        <v>9</v>
      </c>
      <c r="C13" s="4" t="s">
        <v>115</v>
      </c>
      <c r="D13" s="12" t="s">
        <v>116</v>
      </c>
      <c r="E13" s="5">
        <v>776526.41</v>
      </c>
      <c r="F13" s="6"/>
      <c r="G13" s="6">
        <f t="shared" si="0"/>
        <v>776526.41</v>
      </c>
      <c r="H13" s="6"/>
      <c r="I13" s="7"/>
    </row>
    <row r="14" spans="1:9" s="2" customFormat="1" ht="23.25" customHeight="1">
      <c r="A14" s="4" t="s">
        <v>28</v>
      </c>
      <c r="B14" s="4" t="s">
        <v>29</v>
      </c>
      <c r="C14" s="4" t="s">
        <v>115</v>
      </c>
      <c r="D14" s="12" t="s">
        <v>116</v>
      </c>
      <c r="E14" s="5">
        <v>280580.33</v>
      </c>
      <c r="F14" s="6"/>
      <c r="G14" s="6">
        <f t="shared" si="0"/>
        <v>280580.33</v>
      </c>
      <c r="H14" s="4"/>
      <c r="I14" s="7"/>
    </row>
    <row r="15" spans="1:9" s="2" customFormat="1" ht="23.25" customHeight="1">
      <c r="A15" s="13" t="s">
        <v>49</v>
      </c>
      <c r="B15" s="13" t="s">
        <v>50</v>
      </c>
      <c r="C15" s="13" t="s">
        <v>53</v>
      </c>
      <c r="D15" s="14" t="s">
        <v>54</v>
      </c>
      <c r="E15" s="5">
        <v>1744771.4</v>
      </c>
      <c r="F15" s="6">
        <v>10773.45</v>
      </c>
      <c r="G15" s="6">
        <f t="shared" si="0"/>
        <v>1733997.95</v>
      </c>
      <c r="H15" s="6">
        <f>G15</f>
        <v>1733997.95</v>
      </c>
      <c r="I15" s="7">
        <f>H15/1000</f>
        <v>1733.99795</v>
      </c>
    </row>
    <row r="16" spans="1:9" s="2" customFormat="1" ht="23.25" customHeight="1">
      <c r="A16" s="13" t="s">
        <v>8</v>
      </c>
      <c r="B16" s="13" t="s">
        <v>9</v>
      </c>
      <c r="C16" s="13" t="s">
        <v>24</v>
      </c>
      <c r="D16" s="14" t="s">
        <v>25</v>
      </c>
      <c r="E16" s="5">
        <v>64404.09</v>
      </c>
      <c r="F16" s="6"/>
      <c r="G16" s="6">
        <f t="shared" si="0"/>
        <v>64404.09</v>
      </c>
      <c r="H16" s="6">
        <f>G16+G17</f>
        <v>570012.5599999999</v>
      </c>
      <c r="I16" s="7">
        <f>H16/1000</f>
        <v>570.0125599999999</v>
      </c>
    </row>
    <row r="17" spans="1:9" s="2" customFormat="1" ht="23.25" customHeight="1">
      <c r="A17" s="13" t="s">
        <v>28</v>
      </c>
      <c r="B17" s="13" t="s">
        <v>29</v>
      </c>
      <c r="C17" s="13" t="s">
        <v>24</v>
      </c>
      <c r="D17" s="14" t="s">
        <v>25</v>
      </c>
      <c r="E17" s="5">
        <v>505608.47</v>
      </c>
      <c r="F17" s="6"/>
      <c r="G17" s="6">
        <f t="shared" si="0"/>
        <v>505608.47</v>
      </c>
      <c r="H17" s="4"/>
      <c r="I17" s="7"/>
    </row>
    <row r="18" spans="1:9" s="2" customFormat="1" ht="23.25" customHeight="1">
      <c r="A18" s="13" t="s">
        <v>59</v>
      </c>
      <c r="B18" s="13" t="s">
        <v>60</v>
      </c>
      <c r="C18" s="13" t="s">
        <v>30</v>
      </c>
      <c r="D18" s="14" t="s">
        <v>31</v>
      </c>
      <c r="E18" s="5">
        <v>9519696.59</v>
      </c>
      <c r="F18" s="6">
        <v>54917.52</v>
      </c>
      <c r="G18" s="6">
        <f t="shared" si="0"/>
        <v>9464779.07</v>
      </c>
      <c r="H18" s="6">
        <f>G18+G19+G20+G21</f>
        <v>10846614.820000002</v>
      </c>
      <c r="I18" s="7">
        <f>H18/1000</f>
        <v>10846.614820000003</v>
      </c>
    </row>
    <row r="19" spans="1:9" s="2" customFormat="1" ht="23.25" customHeight="1">
      <c r="A19" s="13" t="s">
        <v>57</v>
      </c>
      <c r="B19" s="13" t="s">
        <v>58</v>
      </c>
      <c r="C19" s="13" t="s">
        <v>30</v>
      </c>
      <c r="D19" s="14" t="s">
        <v>31</v>
      </c>
      <c r="E19" s="5">
        <v>951646.23</v>
      </c>
      <c r="F19" s="6"/>
      <c r="G19" s="6">
        <f t="shared" si="0"/>
        <v>951646.23</v>
      </c>
      <c r="H19" s="4"/>
      <c r="I19" s="7"/>
    </row>
    <row r="20" spans="1:9" s="2" customFormat="1" ht="23.25" customHeight="1">
      <c r="A20" s="13" t="s">
        <v>28</v>
      </c>
      <c r="B20" s="13" t="s">
        <v>29</v>
      </c>
      <c r="C20" s="13" t="s">
        <v>30</v>
      </c>
      <c r="D20" s="14" t="s">
        <v>31</v>
      </c>
      <c r="E20" s="5">
        <v>26740.09</v>
      </c>
      <c r="F20" s="6">
        <v>474.63</v>
      </c>
      <c r="G20" s="6">
        <f t="shared" si="0"/>
        <v>26265.46</v>
      </c>
      <c r="H20" s="4"/>
      <c r="I20" s="7"/>
    </row>
    <row r="21" spans="1:9" s="2" customFormat="1" ht="23.25" customHeight="1">
      <c r="A21" s="13" t="s">
        <v>62</v>
      </c>
      <c r="B21" s="13" t="s">
        <v>63</v>
      </c>
      <c r="C21" s="13" t="s">
        <v>30</v>
      </c>
      <c r="D21" s="14" t="s">
        <v>31</v>
      </c>
      <c r="E21" s="5">
        <v>419346.94</v>
      </c>
      <c r="F21" s="6">
        <v>15422.88</v>
      </c>
      <c r="G21" s="6">
        <f t="shared" si="0"/>
        <v>403924.06</v>
      </c>
      <c r="H21" s="4"/>
      <c r="I21" s="7"/>
    </row>
    <row r="22" spans="1:9" s="2" customFormat="1" ht="23.25" customHeight="1">
      <c r="A22" s="13" t="s">
        <v>59</v>
      </c>
      <c r="B22" s="13" t="s">
        <v>60</v>
      </c>
      <c r="C22" s="15" t="s">
        <v>74</v>
      </c>
      <c r="D22" s="14" t="s">
        <v>31</v>
      </c>
      <c r="E22" s="5">
        <v>4778279.08</v>
      </c>
      <c r="F22" s="6"/>
      <c r="G22" s="6">
        <f t="shared" si="0"/>
        <v>4778279.08</v>
      </c>
      <c r="H22" s="6">
        <f>G22+G23+G24</f>
        <v>5938487.4799999995</v>
      </c>
      <c r="I22" s="7">
        <f>H22/1000</f>
        <v>5938.48748</v>
      </c>
    </row>
    <row r="23" spans="1:9" s="2" customFormat="1" ht="23.25" customHeight="1">
      <c r="A23" s="13" t="s">
        <v>57</v>
      </c>
      <c r="B23" s="13" t="s">
        <v>58</v>
      </c>
      <c r="C23" s="15" t="s">
        <v>74</v>
      </c>
      <c r="D23" s="14" t="s">
        <v>31</v>
      </c>
      <c r="E23" s="5">
        <v>906828.3</v>
      </c>
      <c r="F23" s="6"/>
      <c r="G23" s="6">
        <f t="shared" si="0"/>
        <v>906828.3</v>
      </c>
      <c r="H23" s="4"/>
      <c r="I23" s="7"/>
    </row>
    <row r="24" spans="1:9" s="2" customFormat="1" ht="23.25" customHeight="1">
      <c r="A24" s="13" t="s">
        <v>62</v>
      </c>
      <c r="B24" s="13" t="s">
        <v>63</v>
      </c>
      <c r="C24" s="15" t="s">
        <v>74</v>
      </c>
      <c r="D24" s="14" t="s">
        <v>31</v>
      </c>
      <c r="E24" s="5">
        <v>278485.15</v>
      </c>
      <c r="F24" s="6">
        <v>25105.05</v>
      </c>
      <c r="G24" s="6">
        <f t="shared" si="0"/>
        <v>253380.10000000003</v>
      </c>
      <c r="H24" s="4"/>
      <c r="I24" s="7"/>
    </row>
    <row r="25" spans="1:9" s="2" customFormat="1" ht="23.25" customHeight="1">
      <c r="A25" s="13" t="s">
        <v>8</v>
      </c>
      <c r="B25" s="13" t="s">
        <v>9</v>
      </c>
      <c r="C25" s="13" t="s">
        <v>16</v>
      </c>
      <c r="D25" s="14" t="s">
        <v>17</v>
      </c>
      <c r="E25" s="5">
        <v>676430.26</v>
      </c>
      <c r="F25" s="6"/>
      <c r="G25" s="6">
        <f t="shared" si="0"/>
        <v>676430.26</v>
      </c>
      <c r="H25" s="6">
        <f>G25+G26</f>
        <v>1879253.2</v>
      </c>
      <c r="I25" s="7">
        <f>H25/1000</f>
        <v>1879.2531999999999</v>
      </c>
    </row>
    <row r="26" spans="1:9" s="2" customFormat="1" ht="23.25" customHeight="1">
      <c r="A26" s="13" t="s">
        <v>28</v>
      </c>
      <c r="B26" s="13" t="s">
        <v>29</v>
      </c>
      <c r="C26" s="13" t="s">
        <v>16</v>
      </c>
      <c r="D26" s="14" t="s">
        <v>17</v>
      </c>
      <c r="E26" s="5">
        <v>1202822.94</v>
      </c>
      <c r="F26" s="6"/>
      <c r="G26" s="6">
        <f t="shared" si="0"/>
        <v>1202822.94</v>
      </c>
      <c r="H26" s="4"/>
      <c r="I26" s="7"/>
    </row>
    <row r="27" spans="1:9" s="2" customFormat="1" ht="23.25" customHeight="1">
      <c r="A27" s="13" t="s">
        <v>49</v>
      </c>
      <c r="B27" s="13" t="s">
        <v>50</v>
      </c>
      <c r="C27" s="15" t="s">
        <v>75</v>
      </c>
      <c r="D27" s="70" t="s">
        <v>54</v>
      </c>
      <c r="E27" s="71">
        <v>922333.83</v>
      </c>
      <c r="F27" s="71"/>
      <c r="G27" s="71">
        <f t="shared" si="0"/>
        <v>922333.83</v>
      </c>
      <c r="H27" s="71">
        <f>G27</f>
        <v>922333.83</v>
      </c>
      <c r="I27" s="7">
        <f>H27/1000</f>
        <v>922.3338299999999</v>
      </c>
    </row>
    <row r="28" spans="4:9" s="2" customFormat="1" ht="23.25" customHeight="1">
      <c r="D28" s="72" t="s">
        <v>117</v>
      </c>
      <c r="E28" s="6">
        <f>SUM(E6:E27)</f>
        <v>24461473.29</v>
      </c>
      <c r="F28" s="6">
        <f>SUM(F6:F27)</f>
        <v>106693.53000000001</v>
      </c>
      <c r="G28" s="6">
        <f>SUM(G6:G27)</f>
        <v>24354779.760000005</v>
      </c>
      <c r="H28" s="6">
        <f>SUM(H6:H27)</f>
        <v>24354779.759999998</v>
      </c>
      <c r="I28" s="6">
        <f>SUM(I6:I27)</f>
        <v>24354.77976</v>
      </c>
    </row>
    <row r="29" spans="6:9" s="2" customFormat="1" ht="23.25" customHeight="1">
      <c r="F29" s="8"/>
      <c r="G29" s="8"/>
      <c r="H29" s="8"/>
      <c r="I29" s="8"/>
    </row>
    <row r="30" spans="1:9" s="2" customFormat="1" ht="23.25" customHeight="1">
      <c r="A30" s="74" t="s">
        <v>65</v>
      </c>
      <c r="B30" s="74"/>
      <c r="F30" s="8"/>
      <c r="G30" s="8"/>
      <c r="H30" s="8"/>
      <c r="I30" s="8"/>
    </row>
    <row r="31" spans="1:9" s="2" customFormat="1" ht="25.5" customHeight="1">
      <c r="A31" s="1" t="s">
        <v>2</v>
      </c>
      <c r="B31" s="1" t="s">
        <v>3</v>
      </c>
      <c r="C31" s="1" t="s">
        <v>0</v>
      </c>
      <c r="D31" s="1" t="s">
        <v>1</v>
      </c>
      <c r="E31" s="9" t="s">
        <v>70</v>
      </c>
      <c r="F31" s="10" t="s">
        <v>71</v>
      </c>
      <c r="G31" s="11" t="s">
        <v>72</v>
      </c>
      <c r="H31" s="11" t="s">
        <v>73</v>
      </c>
      <c r="I31" s="11" t="s">
        <v>69</v>
      </c>
    </row>
    <row r="32" spans="1:9" s="2" customFormat="1" ht="23.25" customHeight="1">
      <c r="A32" s="13" t="s">
        <v>28</v>
      </c>
      <c r="B32" s="13" t="s">
        <v>29</v>
      </c>
      <c r="C32" s="13" t="s">
        <v>32</v>
      </c>
      <c r="D32" s="14" t="s">
        <v>33</v>
      </c>
      <c r="E32" s="5">
        <v>91810.88</v>
      </c>
      <c r="F32" s="6">
        <v>1392.3</v>
      </c>
      <c r="G32" s="6">
        <v>91810.88</v>
      </c>
      <c r="H32" s="6">
        <f>G32</f>
        <v>91810.88</v>
      </c>
      <c r="I32" s="7">
        <f>H32/1000</f>
        <v>91.81088000000001</v>
      </c>
    </row>
    <row r="33" spans="1:9" s="2" customFormat="1" ht="23.25" customHeight="1">
      <c r="A33" s="13" t="s">
        <v>8</v>
      </c>
      <c r="B33" s="13" t="s">
        <v>9</v>
      </c>
      <c r="C33" s="13" t="s">
        <v>14</v>
      </c>
      <c r="D33" s="14" t="s">
        <v>15</v>
      </c>
      <c r="E33" s="5">
        <v>58549.19</v>
      </c>
      <c r="F33" s="4"/>
      <c r="G33" s="6">
        <f aca="true" t="shared" si="1" ref="G33:G42">E33-F33</f>
        <v>58549.19</v>
      </c>
      <c r="H33" s="6">
        <f>G33</f>
        <v>58549.19</v>
      </c>
      <c r="I33" s="7">
        <f>H33/1000</f>
        <v>58.54919</v>
      </c>
    </row>
    <row r="34" spans="1:9" s="2" customFormat="1" ht="23.25" customHeight="1">
      <c r="A34" s="13" t="s">
        <v>49</v>
      </c>
      <c r="B34" s="13" t="s">
        <v>50</v>
      </c>
      <c r="C34" s="13" t="s">
        <v>22</v>
      </c>
      <c r="D34" s="14" t="s">
        <v>23</v>
      </c>
      <c r="E34" s="5">
        <v>298569.2</v>
      </c>
      <c r="F34" s="4"/>
      <c r="G34" s="6">
        <f t="shared" si="1"/>
        <v>298569.2</v>
      </c>
      <c r="H34" s="6">
        <f>G34+G35+G36+G37</f>
        <v>472266.46</v>
      </c>
      <c r="I34" s="7">
        <f>H34/1000</f>
        <v>472.26646</v>
      </c>
    </row>
    <row r="35" spans="1:9" s="2" customFormat="1" ht="23.25" customHeight="1">
      <c r="A35" s="13" t="s">
        <v>8</v>
      </c>
      <c r="B35" s="13" t="s">
        <v>9</v>
      </c>
      <c r="C35" s="13" t="s">
        <v>22</v>
      </c>
      <c r="D35" s="14" t="s">
        <v>23</v>
      </c>
      <c r="E35" s="5">
        <v>137171.36</v>
      </c>
      <c r="F35" s="4"/>
      <c r="G35" s="6">
        <f t="shared" si="1"/>
        <v>137171.36</v>
      </c>
      <c r="H35" s="4"/>
      <c r="I35" s="7"/>
    </row>
    <row r="36" spans="1:9" s="2" customFormat="1" ht="23.25" customHeight="1">
      <c r="A36" s="13" t="s">
        <v>44</v>
      </c>
      <c r="B36" s="13" t="s">
        <v>45</v>
      </c>
      <c r="C36" s="13" t="s">
        <v>22</v>
      </c>
      <c r="D36" s="14" t="s">
        <v>23</v>
      </c>
      <c r="E36" s="5">
        <v>19020.5</v>
      </c>
      <c r="F36" s="4"/>
      <c r="G36" s="6">
        <f t="shared" si="1"/>
        <v>19020.5</v>
      </c>
      <c r="H36" s="4"/>
      <c r="I36" s="7"/>
    </row>
    <row r="37" spans="1:9" s="2" customFormat="1" ht="23.25" customHeight="1">
      <c r="A37" s="13" t="s">
        <v>55</v>
      </c>
      <c r="B37" s="13" t="s">
        <v>56</v>
      </c>
      <c r="C37" s="13" t="s">
        <v>22</v>
      </c>
      <c r="D37" s="14" t="s">
        <v>23</v>
      </c>
      <c r="E37" s="5">
        <v>17505.4</v>
      </c>
      <c r="F37" s="4"/>
      <c r="G37" s="6">
        <f t="shared" si="1"/>
        <v>17505.4</v>
      </c>
      <c r="H37" s="4"/>
      <c r="I37" s="7"/>
    </row>
    <row r="38" spans="1:9" s="2" customFormat="1" ht="23.25" customHeight="1">
      <c r="A38" s="13" t="s">
        <v>49</v>
      </c>
      <c r="B38" s="13" t="s">
        <v>50</v>
      </c>
      <c r="C38" s="13" t="s">
        <v>51</v>
      </c>
      <c r="D38" s="14" t="s">
        <v>52</v>
      </c>
      <c r="E38" s="5">
        <v>21000.01</v>
      </c>
      <c r="F38" s="4"/>
      <c r="G38" s="6">
        <f t="shared" si="1"/>
        <v>21000.01</v>
      </c>
      <c r="H38" s="6">
        <f>G38</f>
        <v>21000.01</v>
      </c>
      <c r="I38" s="7">
        <f>H38/1000</f>
        <v>21.00001</v>
      </c>
    </row>
    <row r="39" spans="1:9" s="2" customFormat="1" ht="23.25" customHeight="1">
      <c r="A39" s="13" t="s">
        <v>34</v>
      </c>
      <c r="B39" s="13" t="s">
        <v>35</v>
      </c>
      <c r="C39" s="13" t="s">
        <v>26</v>
      </c>
      <c r="D39" s="14" t="s">
        <v>27</v>
      </c>
      <c r="E39" s="5">
        <v>2080969.03</v>
      </c>
      <c r="F39" s="4"/>
      <c r="G39" s="6">
        <f t="shared" si="1"/>
        <v>2080969.03</v>
      </c>
      <c r="H39" s="6">
        <f>G39+G40</f>
        <v>2097579.7600000002</v>
      </c>
      <c r="I39" s="7">
        <f>H39/1000</f>
        <v>2097.57976</v>
      </c>
    </row>
    <row r="40" spans="1:9" s="2" customFormat="1" ht="23.25" customHeight="1">
      <c r="A40" s="13" t="s">
        <v>8</v>
      </c>
      <c r="B40" s="13" t="s">
        <v>9</v>
      </c>
      <c r="C40" s="13" t="s">
        <v>26</v>
      </c>
      <c r="D40" s="14" t="s">
        <v>27</v>
      </c>
      <c r="E40" s="5">
        <v>16610.73</v>
      </c>
      <c r="F40" s="4"/>
      <c r="G40" s="6">
        <f t="shared" si="1"/>
        <v>16610.73</v>
      </c>
      <c r="H40" s="4"/>
      <c r="I40" s="7"/>
    </row>
    <row r="41" spans="1:9" s="2" customFormat="1" ht="23.25" customHeight="1">
      <c r="A41" s="13" t="s">
        <v>8</v>
      </c>
      <c r="B41" s="13" t="s">
        <v>9</v>
      </c>
      <c r="C41" s="13" t="s">
        <v>20</v>
      </c>
      <c r="D41" s="14" t="s">
        <v>21</v>
      </c>
      <c r="E41" s="5">
        <v>1071</v>
      </c>
      <c r="F41" s="4"/>
      <c r="G41" s="6">
        <f t="shared" si="1"/>
        <v>1071</v>
      </c>
      <c r="H41" s="6">
        <f>G41+G42</f>
        <v>538977.05</v>
      </c>
      <c r="I41" s="7">
        <f>H41/1000</f>
        <v>538.9770500000001</v>
      </c>
    </row>
    <row r="42" spans="1:9" s="2" customFormat="1" ht="23.25" customHeight="1">
      <c r="A42" s="13" t="s">
        <v>44</v>
      </c>
      <c r="B42" s="13" t="s">
        <v>45</v>
      </c>
      <c r="C42" s="13" t="s">
        <v>20</v>
      </c>
      <c r="D42" s="14" t="s">
        <v>21</v>
      </c>
      <c r="E42" s="5">
        <v>537906.05</v>
      </c>
      <c r="F42" s="4"/>
      <c r="G42" s="6">
        <f t="shared" si="1"/>
        <v>537906.05</v>
      </c>
      <c r="H42" s="4"/>
      <c r="I42" s="4"/>
    </row>
    <row r="43" spans="4:9" ht="23.25" customHeight="1">
      <c r="D43" s="72" t="s">
        <v>117</v>
      </c>
      <c r="E43" s="6">
        <f>SUM(E32:E42)</f>
        <v>3280183.3500000006</v>
      </c>
      <c r="F43" s="6">
        <f>SUM(F32:F42)</f>
        <v>1392.3</v>
      </c>
      <c r="G43" s="6">
        <f>SUM(G32:G42)</f>
        <v>3280183.3500000006</v>
      </c>
      <c r="H43" s="6">
        <f>SUM(H32:H42)</f>
        <v>3280183.3500000006</v>
      </c>
      <c r="I43" s="6">
        <f>SUM(I32:I42)</f>
        <v>3280.18335</v>
      </c>
    </row>
  </sheetData>
  <sheetProtection/>
  <mergeCells count="1">
    <mergeCell ref="A30:B30"/>
  </mergeCells>
  <printOptions horizontalCentered="1"/>
  <pageMargins left="0" right="0" top="0.25" bottom="0.25" header="0.5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J19" sqref="J19"/>
    </sheetView>
  </sheetViews>
  <sheetFormatPr defaultColWidth="8.8515625" defaultRowHeight="12.75" outlineLevelRow="1" outlineLevelCol="1"/>
  <cols>
    <col min="1" max="1" width="12.00390625" style="16" customWidth="1"/>
    <col min="2" max="2" width="9.00390625" style="16" customWidth="1"/>
    <col min="3" max="3" width="37.28125" style="16" customWidth="1"/>
    <col min="4" max="4" width="36.7109375" style="16" customWidth="1"/>
    <col min="5" max="6" width="8.8515625" style="16" customWidth="1"/>
    <col min="7" max="7" width="10.7109375" style="16" customWidth="1"/>
    <col min="8" max="9" width="13.7109375" style="16" hidden="1" customWidth="1" outlineLevel="1"/>
    <col min="10" max="10" width="13.7109375" style="16" customWidth="1" collapsed="1"/>
    <col min="11" max="11" width="11.57421875" style="18" customWidth="1"/>
    <col min="12" max="12" width="16.28125" style="19" customWidth="1"/>
    <col min="13" max="13" width="23.8515625" style="16" customWidth="1"/>
    <col min="14" max="16384" width="8.8515625" style="16" customWidth="1"/>
  </cols>
  <sheetData>
    <row r="1" ht="12">
      <c r="C1" s="17">
        <v>44986</v>
      </c>
    </row>
    <row r="3" ht="12">
      <c r="C3" s="18" t="s">
        <v>76</v>
      </c>
    </row>
    <row r="4" spans="1:12" s="26" customFormat="1" ht="36">
      <c r="A4" s="20" t="s">
        <v>77</v>
      </c>
      <c r="B4" s="20" t="s">
        <v>78</v>
      </c>
      <c r="C4" s="20" t="s">
        <v>79</v>
      </c>
      <c r="D4" s="20" t="s">
        <v>80</v>
      </c>
      <c r="E4" s="21" t="s">
        <v>4</v>
      </c>
      <c r="F4" s="20" t="s">
        <v>5</v>
      </c>
      <c r="G4" s="22" t="s">
        <v>81</v>
      </c>
      <c r="H4" s="22" t="s">
        <v>66</v>
      </c>
      <c r="I4" s="23" t="s">
        <v>67</v>
      </c>
      <c r="J4" s="23" t="s">
        <v>68</v>
      </c>
      <c r="K4" s="24" t="s">
        <v>82</v>
      </c>
      <c r="L4" s="25"/>
    </row>
    <row r="5" spans="1:12" s="26" customFormat="1" ht="36" hidden="1" outlineLevel="1">
      <c r="A5" s="27" t="s">
        <v>83</v>
      </c>
      <c r="B5" s="28" t="s">
        <v>8</v>
      </c>
      <c r="C5" s="28" t="s">
        <v>84</v>
      </c>
      <c r="D5" s="27" t="s">
        <v>85</v>
      </c>
      <c r="E5" s="29" t="s">
        <v>86</v>
      </c>
      <c r="F5" s="30" t="s">
        <v>87</v>
      </c>
      <c r="G5" s="31" t="s">
        <v>11</v>
      </c>
      <c r="H5" s="32">
        <v>0</v>
      </c>
      <c r="I5" s="33"/>
      <c r="J5" s="33"/>
      <c r="K5" s="34">
        <f>H5/1000</f>
        <v>0</v>
      </c>
      <c r="L5" s="25"/>
    </row>
    <row r="6" spans="1:13" s="26" customFormat="1" ht="36" collapsed="1">
      <c r="A6" s="35" t="s">
        <v>83</v>
      </c>
      <c r="B6" s="36" t="s">
        <v>59</v>
      </c>
      <c r="C6" s="36" t="s">
        <v>60</v>
      </c>
      <c r="D6" s="37" t="s">
        <v>85</v>
      </c>
      <c r="E6" s="29" t="s">
        <v>88</v>
      </c>
      <c r="F6" s="29" t="s">
        <v>87</v>
      </c>
      <c r="G6" s="36" t="s">
        <v>11</v>
      </c>
      <c r="H6" s="38">
        <v>595394</v>
      </c>
      <c r="I6" s="38"/>
      <c r="J6" s="38">
        <f>H6-I6</f>
        <v>595394</v>
      </c>
      <c r="K6" s="39">
        <f>J6/1000</f>
        <v>595.394</v>
      </c>
      <c r="L6" s="40"/>
      <c r="M6" s="41"/>
    </row>
    <row r="7" spans="1:12" s="26" customFormat="1" ht="36">
      <c r="A7" s="35" t="s">
        <v>83</v>
      </c>
      <c r="B7" s="36" t="s">
        <v>62</v>
      </c>
      <c r="C7" s="42" t="s">
        <v>63</v>
      </c>
      <c r="D7" s="27" t="s">
        <v>85</v>
      </c>
      <c r="E7" s="29">
        <v>3691</v>
      </c>
      <c r="F7" s="29">
        <v>2018</v>
      </c>
      <c r="G7" s="36" t="s">
        <v>11</v>
      </c>
      <c r="H7" s="43">
        <v>839040</v>
      </c>
      <c r="I7" s="43"/>
      <c r="J7" s="38">
        <f>H7-I7</f>
        <v>839040</v>
      </c>
      <c r="K7" s="39">
        <f>J7/1000</f>
        <v>839.04</v>
      </c>
      <c r="L7" s="25"/>
    </row>
    <row r="8" spans="2:12" s="18" customFormat="1" ht="21" customHeight="1">
      <c r="B8" s="44"/>
      <c r="C8" s="44"/>
      <c r="D8" s="45" t="s">
        <v>89</v>
      </c>
      <c r="E8" s="46"/>
      <c r="F8" s="46"/>
      <c r="G8" s="46"/>
      <c r="H8" s="47">
        <f>SUM(H5:H7)</f>
        <v>1434434</v>
      </c>
      <c r="I8" s="47">
        <f>SUM(I5:I7)</f>
        <v>0</v>
      </c>
      <c r="J8" s="47">
        <f>SUM(J5:J7)</f>
        <v>1434434</v>
      </c>
      <c r="K8" s="47">
        <f>SUM(K5:K7)</f>
        <v>1434.434</v>
      </c>
      <c r="L8" s="48"/>
    </row>
    <row r="9" spans="4:10" ht="21" customHeight="1">
      <c r="D9" s="49"/>
      <c r="H9" s="50"/>
      <c r="I9" s="50"/>
      <c r="J9" s="50"/>
    </row>
    <row r="10" ht="21" customHeight="1">
      <c r="C10" s="18" t="s">
        <v>90</v>
      </c>
    </row>
    <row r="11" spans="1:12" s="26" customFormat="1" ht="50.25" customHeight="1">
      <c r="A11" s="21" t="s">
        <v>77</v>
      </c>
      <c r="B11" s="21" t="s">
        <v>78</v>
      </c>
      <c r="C11" s="21" t="s">
        <v>79</v>
      </c>
      <c r="D11" s="21" t="s">
        <v>80</v>
      </c>
      <c r="E11" s="21" t="s">
        <v>4</v>
      </c>
      <c r="F11" s="21" t="s">
        <v>5</v>
      </c>
      <c r="G11" s="21" t="s">
        <v>81</v>
      </c>
      <c r="H11" s="51" t="s">
        <v>66</v>
      </c>
      <c r="I11" s="52" t="s">
        <v>67</v>
      </c>
      <c r="J11" s="52" t="s">
        <v>68</v>
      </c>
      <c r="K11" s="53" t="s">
        <v>82</v>
      </c>
      <c r="L11" s="25"/>
    </row>
    <row r="12" spans="1:12" s="26" customFormat="1" ht="37.5" customHeight="1">
      <c r="A12" s="36" t="s">
        <v>91</v>
      </c>
      <c r="B12" s="36" t="s">
        <v>59</v>
      </c>
      <c r="C12" s="36" t="s">
        <v>60</v>
      </c>
      <c r="D12" s="36" t="s">
        <v>92</v>
      </c>
      <c r="E12" s="36" t="s">
        <v>61</v>
      </c>
      <c r="F12" s="36" t="s">
        <v>87</v>
      </c>
      <c r="G12" s="36" t="s">
        <v>11</v>
      </c>
      <c r="H12" s="43">
        <v>106671</v>
      </c>
      <c r="I12" s="43"/>
      <c r="J12" s="38">
        <f>H12-I12</f>
        <v>106671</v>
      </c>
      <c r="K12" s="39">
        <f>J12/1000</f>
        <v>106.671</v>
      </c>
      <c r="L12" s="25"/>
    </row>
    <row r="13" spans="1:11" ht="24.75" customHeight="1">
      <c r="A13" s="54" t="s">
        <v>93</v>
      </c>
      <c r="B13" s="54" t="s">
        <v>44</v>
      </c>
      <c r="C13" s="54" t="s">
        <v>45</v>
      </c>
      <c r="D13" s="54" t="s">
        <v>94</v>
      </c>
      <c r="E13" s="54" t="s">
        <v>46</v>
      </c>
      <c r="F13" s="54" t="s">
        <v>10</v>
      </c>
      <c r="G13" s="36" t="s">
        <v>11</v>
      </c>
      <c r="H13" s="55">
        <v>620500</v>
      </c>
      <c r="I13" s="56">
        <v>7300</v>
      </c>
      <c r="J13" s="38">
        <f>H13-I13</f>
        <v>613200</v>
      </c>
      <c r="K13" s="39">
        <f>J13/1000</f>
        <v>613.2</v>
      </c>
    </row>
    <row r="14" spans="2:11" ht="24.75" customHeight="1">
      <c r="B14" s="44"/>
      <c r="C14" s="44"/>
      <c r="D14" s="45" t="s">
        <v>89</v>
      </c>
      <c r="E14" s="46"/>
      <c r="F14" s="46"/>
      <c r="G14" s="46"/>
      <c r="H14" s="47">
        <f>H12+H13</f>
        <v>727171</v>
      </c>
      <c r="I14" s="47">
        <f>I12+I13</f>
        <v>7300</v>
      </c>
      <c r="J14" s="47">
        <f>J12+J13</f>
        <v>719871</v>
      </c>
      <c r="K14" s="47">
        <f>K12+K13</f>
        <v>719.8710000000001</v>
      </c>
    </row>
    <row r="15" spans="3:10" ht="24.75" customHeight="1">
      <c r="C15" s="18" t="s">
        <v>95</v>
      </c>
      <c r="H15" s="57"/>
      <c r="J15" s="57"/>
    </row>
    <row r="16" spans="1:12" s="26" customFormat="1" ht="44.25" customHeight="1">
      <c r="A16" s="20" t="s">
        <v>96</v>
      </c>
      <c r="B16" s="21" t="s">
        <v>2</v>
      </c>
      <c r="C16" s="21" t="s">
        <v>3</v>
      </c>
      <c r="D16" s="21" t="s">
        <v>97</v>
      </c>
      <c r="E16" s="21" t="s">
        <v>98</v>
      </c>
      <c r="F16" s="21" t="s">
        <v>99</v>
      </c>
      <c r="G16" s="21" t="s">
        <v>81</v>
      </c>
      <c r="H16" s="51" t="s">
        <v>66</v>
      </c>
      <c r="I16" s="52" t="s">
        <v>67</v>
      </c>
      <c r="J16" s="52" t="s">
        <v>68</v>
      </c>
      <c r="K16" s="24" t="s">
        <v>82</v>
      </c>
      <c r="L16" s="25"/>
    </row>
    <row r="17" spans="1:12" s="26" customFormat="1" ht="24">
      <c r="A17" s="35" t="s">
        <v>100</v>
      </c>
      <c r="B17" s="36" t="s">
        <v>59</v>
      </c>
      <c r="C17" s="36" t="s">
        <v>60</v>
      </c>
      <c r="D17" s="36" t="s">
        <v>101</v>
      </c>
      <c r="E17" s="36" t="s">
        <v>102</v>
      </c>
      <c r="F17" s="36" t="s">
        <v>87</v>
      </c>
      <c r="G17" s="36" t="s">
        <v>103</v>
      </c>
      <c r="H17" s="43">
        <v>280000</v>
      </c>
      <c r="I17" s="43">
        <v>4000</v>
      </c>
      <c r="J17" s="38">
        <f>H17-I17</f>
        <v>276000</v>
      </c>
      <c r="K17" s="58">
        <f>J17/1000</f>
        <v>276</v>
      </c>
      <c r="L17" s="25"/>
    </row>
    <row r="18" spans="1:12" s="26" customFormat="1" ht="24">
      <c r="A18" s="35" t="s">
        <v>100</v>
      </c>
      <c r="B18" s="36" t="s">
        <v>104</v>
      </c>
      <c r="C18" s="36" t="s">
        <v>63</v>
      </c>
      <c r="D18" s="36" t="s">
        <v>101</v>
      </c>
      <c r="E18" s="36" t="s">
        <v>105</v>
      </c>
      <c r="F18" s="36" t="s">
        <v>87</v>
      </c>
      <c r="G18" s="36" t="s">
        <v>103</v>
      </c>
      <c r="H18" s="43">
        <v>312000</v>
      </c>
      <c r="I18" s="43"/>
      <c r="J18" s="38">
        <f>H18-I18</f>
        <v>312000</v>
      </c>
      <c r="K18" s="58">
        <f>J18/1000</f>
        <v>312</v>
      </c>
      <c r="L18" s="25"/>
    </row>
    <row r="19" spans="1:12" s="18" customFormat="1" ht="25.5" customHeight="1">
      <c r="A19" s="59"/>
      <c r="B19" s="44"/>
      <c r="C19" s="44"/>
      <c r="D19" s="45" t="s">
        <v>89</v>
      </c>
      <c r="E19" s="44"/>
      <c r="F19" s="44"/>
      <c r="G19" s="44"/>
      <c r="H19" s="60">
        <f>SUM(H17:H18)</f>
        <v>592000</v>
      </c>
      <c r="I19" s="60">
        <f>SUM(I17:I18)</f>
        <v>4000</v>
      </c>
      <c r="J19" s="60">
        <f>SUM(J17:J18)</f>
        <v>588000</v>
      </c>
      <c r="K19" s="61">
        <f>SUM(K17:K18)</f>
        <v>588</v>
      </c>
      <c r="L19" s="62"/>
    </row>
    <row r="20" spans="1:11" ht="25.5" customHeight="1">
      <c r="A20" s="63"/>
      <c r="B20" s="63"/>
      <c r="C20" s="63"/>
      <c r="D20" s="63"/>
      <c r="E20" s="63"/>
      <c r="F20" s="63"/>
      <c r="G20" s="63"/>
      <c r="H20" s="64"/>
      <c r="I20" s="64"/>
      <c r="J20" s="64"/>
      <c r="K20" s="65"/>
    </row>
    <row r="21" spans="1:11" ht="25.5" customHeight="1">
      <c r="A21" s="66"/>
      <c r="B21" s="63"/>
      <c r="C21" s="67" t="s">
        <v>106</v>
      </c>
      <c r="D21" s="63"/>
      <c r="E21" s="63"/>
      <c r="F21" s="63"/>
      <c r="G21" s="63"/>
      <c r="H21" s="64"/>
      <c r="I21" s="64"/>
      <c r="J21" s="64"/>
      <c r="K21" s="65"/>
    </row>
    <row r="22" spans="1:12" s="26" customFormat="1" ht="36">
      <c r="A22" s="22" t="s">
        <v>96</v>
      </c>
      <c r="B22" s="23" t="s">
        <v>2</v>
      </c>
      <c r="C22" s="23" t="s">
        <v>3</v>
      </c>
      <c r="D22" s="23" t="s">
        <v>97</v>
      </c>
      <c r="E22" s="23" t="s">
        <v>98</v>
      </c>
      <c r="F22" s="23" t="s">
        <v>99</v>
      </c>
      <c r="G22" s="23" t="s">
        <v>81</v>
      </c>
      <c r="H22" s="23" t="s">
        <v>66</v>
      </c>
      <c r="I22" s="23" t="s">
        <v>67</v>
      </c>
      <c r="J22" s="23" t="s">
        <v>68</v>
      </c>
      <c r="K22" s="68" t="s">
        <v>82</v>
      </c>
      <c r="L22" s="25"/>
    </row>
    <row r="23" spans="1:12" s="26" customFormat="1" ht="24">
      <c r="A23" s="35" t="s">
        <v>100</v>
      </c>
      <c r="B23" s="36" t="s">
        <v>107</v>
      </c>
      <c r="C23" s="36" t="s">
        <v>108</v>
      </c>
      <c r="D23" s="36" t="s">
        <v>101</v>
      </c>
      <c r="E23" s="36" t="s">
        <v>109</v>
      </c>
      <c r="F23" s="36" t="s">
        <v>87</v>
      </c>
      <c r="G23" s="36" t="s">
        <v>103</v>
      </c>
      <c r="H23" s="43">
        <v>4484</v>
      </c>
      <c r="I23" s="43"/>
      <c r="J23" s="38">
        <f>H23-I23</f>
        <v>4484</v>
      </c>
      <c r="K23" s="58">
        <f>J23/1000</f>
        <v>4.484</v>
      </c>
      <c r="L23" s="25"/>
    </row>
    <row r="24" spans="1:12" s="26" customFormat="1" ht="26.25" customHeight="1">
      <c r="A24" s="35" t="s">
        <v>100</v>
      </c>
      <c r="B24" s="36">
        <v>27349291</v>
      </c>
      <c r="C24" s="36" t="s">
        <v>110</v>
      </c>
      <c r="D24" s="36" t="s">
        <v>101</v>
      </c>
      <c r="E24" s="69">
        <v>3759</v>
      </c>
      <c r="F24" s="69">
        <v>2019</v>
      </c>
      <c r="G24" s="36" t="s">
        <v>103</v>
      </c>
      <c r="H24" s="38">
        <v>2090</v>
      </c>
      <c r="I24" s="38"/>
      <c r="J24" s="38">
        <f>H24-I24</f>
        <v>2090</v>
      </c>
      <c r="K24" s="58">
        <f>J24/1000</f>
        <v>2.09</v>
      </c>
      <c r="L24" s="25"/>
    </row>
    <row r="25" spans="1:12" s="26" customFormat="1" ht="24">
      <c r="A25" s="35" t="s">
        <v>100</v>
      </c>
      <c r="B25" s="36" t="s">
        <v>111</v>
      </c>
      <c r="C25" s="36" t="s">
        <v>112</v>
      </c>
      <c r="D25" s="36" t="s">
        <v>101</v>
      </c>
      <c r="E25" s="36" t="s">
        <v>113</v>
      </c>
      <c r="F25" s="36" t="s">
        <v>87</v>
      </c>
      <c r="G25" s="36" t="s">
        <v>103</v>
      </c>
      <c r="H25" s="38">
        <v>1102</v>
      </c>
      <c r="I25" s="38"/>
      <c r="J25" s="38">
        <f>H25-I25</f>
        <v>1102</v>
      </c>
      <c r="K25" s="58">
        <f>J25/1000</f>
        <v>1.102</v>
      </c>
      <c r="L25" s="25"/>
    </row>
    <row r="26" spans="1:12" s="26" customFormat="1" ht="24">
      <c r="A26" s="35" t="s">
        <v>100</v>
      </c>
      <c r="B26" s="36" t="s">
        <v>55</v>
      </c>
      <c r="C26" s="36" t="s">
        <v>114</v>
      </c>
      <c r="D26" s="36" t="s">
        <v>101</v>
      </c>
      <c r="E26" s="36" t="s">
        <v>113</v>
      </c>
      <c r="F26" s="36" t="s">
        <v>87</v>
      </c>
      <c r="G26" s="36" t="s">
        <v>103</v>
      </c>
      <c r="H26" s="38">
        <v>3952</v>
      </c>
      <c r="I26" s="38"/>
      <c r="J26" s="38">
        <f>H26-I26</f>
        <v>3952</v>
      </c>
      <c r="K26" s="58">
        <f>J26/1000</f>
        <v>3.952</v>
      </c>
      <c r="L26" s="25"/>
    </row>
    <row r="27" spans="2:12" s="18" customFormat="1" ht="25.5" customHeight="1">
      <c r="B27" s="44"/>
      <c r="C27" s="44"/>
      <c r="D27" s="45" t="s">
        <v>89</v>
      </c>
      <c r="E27" s="44"/>
      <c r="F27" s="44"/>
      <c r="G27" s="44"/>
      <c r="H27" s="46">
        <f>SUM(H23:H26)</f>
        <v>11628</v>
      </c>
      <c r="I27" s="46">
        <f>SUM(I23:I26)</f>
        <v>0</v>
      </c>
      <c r="J27" s="46">
        <f>SUM(J23:J26)</f>
        <v>11628</v>
      </c>
      <c r="K27" s="47">
        <f>SUM(K23:K26)</f>
        <v>11.628</v>
      </c>
      <c r="L27" s="62"/>
    </row>
  </sheetData>
  <sheetProtection/>
  <printOptions horizontalCentered="1"/>
  <pageMargins left="0.25" right="0.25" top="0.25" bottom="0" header="0.5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2023-04-21T07:18:54Z</cp:lastPrinted>
  <dcterms:created xsi:type="dcterms:W3CDTF">2023-04-19T08:56:21Z</dcterms:created>
  <dcterms:modified xsi:type="dcterms:W3CDTF">2023-07-04T10:49:20Z</dcterms:modified>
  <cp:category/>
  <cp:version/>
  <cp:contentType/>
  <cp:contentStatus/>
</cp:coreProperties>
</file>